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eur CP" sheetId="1" state="visible" r:id="rId1"/>
    <sheet xmlns:r="http://schemas.openxmlformats.org/officeDocument/2006/relationships" name="Suivi Salariés" sheetId="2" state="visible" r:id="rId2"/>
    <sheet xmlns:r="http://schemas.openxmlformats.org/officeDocument/2006/relationships" name="Mode d'emplo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€"/>
    <numFmt numFmtId="165" formatCode="#,##0.0 &quot;jours&quot;"/>
    <numFmt numFmtId="166" formatCode="#,##0.0 &quot;j&quot;"/>
  </numFmts>
  <fonts count="19">
    <font>
      <name val="Calibri"/>
      <family val="2"/>
      <color theme="1"/>
      <sz val="11"/>
      <scheme val="minor"/>
    </font>
    <font>
      <name val="Segoe UI"/>
      <b val="1"/>
      <color rgb="00C8993A"/>
      <sz val="13"/>
    </font>
    <font>
      <name val="Segoe UI"/>
      <i val="1"/>
      <color rgb="0094A3B8"/>
      <sz val="9"/>
    </font>
    <font>
      <name val="Segoe UI"/>
      <b val="1"/>
      <color rgb="00C8993A"/>
      <sz val="9"/>
    </font>
    <font>
      <name val="Segoe UI"/>
      <color rgb="001A1F2E"/>
      <sz val="10"/>
    </font>
    <font>
      <name val="Segoe UI"/>
      <b val="1"/>
      <color rgb="001A1F2E"/>
      <sz val="11"/>
    </font>
    <font>
      <name val="Segoe UI"/>
      <i val="1"/>
      <color rgb="006B7280"/>
      <sz val="8"/>
    </font>
    <font>
      <name val="Segoe UI"/>
      <b val="1"/>
      <color rgb="00C8993A"/>
      <sz val="10"/>
    </font>
    <font>
      <name val="Segoe UI"/>
      <b val="1"/>
      <color rgb="000D1F3C"/>
      <sz val="11"/>
    </font>
    <font>
      <name val="Segoe UI"/>
      <b val="1"/>
      <color rgb="000D1F3C"/>
      <sz val="13"/>
    </font>
    <font>
      <name val="Segoe UI"/>
      <b val="1"/>
      <color rgb="000D1F3C"/>
      <sz val="9"/>
    </font>
    <font>
      <name val="Segoe UI"/>
      <color rgb="000D1F3C"/>
      <sz val="8"/>
      <u val="single"/>
    </font>
    <font>
      <name val="Segoe UI"/>
      <b val="1"/>
      <color rgb="00C8993A"/>
      <sz val="12"/>
    </font>
    <font>
      <name val="Segoe UI"/>
      <b val="1"/>
      <color rgb="00FFFFFF"/>
      <sz val="9"/>
    </font>
    <font>
      <name val="Segoe UI"/>
      <b val="1"/>
      <color rgb="000D1F3C"/>
      <sz val="10"/>
    </font>
    <font>
      <name val="Segoe UI"/>
      <b val="1"/>
      <color rgb="00FFFFFF"/>
      <sz val="10"/>
    </font>
    <font>
      <name val="Segoe UI"/>
      <b val="1"/>
      <color rgb="00C8993A"/>
      <sz val="14"/>
    </font>
    <font>
      <name val="Segoe UI"/>
      <color rgb="0094A3B8"/>
      <sz val="9"/>
    </font>
    <font>
      <name val="Segoe UI"/>
      <color rgb="006B7280"/>
      <sz val="9"/>
    </font>
  </fonts>
  <fills count="6">
    <fill>
      <patternFill/>
    </fill>
    <fill>
      <patternFill patternType="gray125"/>
    </fill>
    <fill>
      <patternFill patternType="solid">
        <fgColor rgb="000D1F3C"/>
      </patternFill>
    </fill>
    <fill>
      <patternFill patternType="solid">
        <fgColor rgb="00F9FAFB"/>
      </patternFill>
    </fill>
    <fill>
      <patternFill patternType="solid">
        <fgColor rgb="00FFFFFF"/>
      </patternFill>
    </fill>
    <fill>
      <patternFill patternType="solid">
        <fgColor rgb="00F5EDD8"/>
      </patternFill>
    </fill>
  </fills>
  <borders count="3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 style="medium">
        <color rgb="000D1F3C"/>
      </left>
      <right style="medium">
        <color rgb="000D1F3C"/>
      </right>
      <top style="medium">
        <color rgb="000D1F3C"/>
      </top>
      <bottom style="medium">
        <color rgb="000D1F3C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left" vertical="center" indent="1"/>
    </xf>
    <xf numFmtId="0" fontId="4" fillId="3" borderId="1" applyAlignment="1" pivotButton="0" quotePrefix="0" xfId="0">
      <alignment horizontal="left" vertical="center" wrapText="1"/>
    </xf>
    <xf numFmtId="3" fontId="5" fillId="4" borderId="2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164" fontId="5" fillId="4" borderId="2" applyAlignment="1" pivotButton="0" quotePrefix="0" xfId="0">
      <alignment horizontal="center" vertical="center" wrapText="1"/>
    </xf>
    <xf numFmtId="165" fontId="4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164" fontId="4" fillId="3" borderId="1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left" vertical="center" indent="1"/>
    </xf>
    <xf numFmtId="0" fontId="8" fillId="5" borderId="2" applyAlignment="1" pivotButton="0" quotePrefix="0" xfId="0">
      <alignment horizontal="left" vertical="center" wrapText="1"/>
    </xf>
    <xf numFmtId="164" fontId="9" fillId="5" borderId="2" applyAlignment="1" pivotButton="0" quotePrefix="0" xfId="0">
      <alignment horizontal="center" vertical="center" wrapText="1"/>
    </xf>
    <xf numFmtId="0" fontId="10" fillId="5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2" borderId="0" applyAlignment="1" pivotButton="0" quotePrefix="0" xfId="0">
      <alignment horizontal="center" vertical="center" wrapText="1"/>
    </xf>
    <xf numFmtId="0" fontId="13" fillId="2" borderId="1" applyAlignment="1" pivotButton="0" quotePrefix="0" xfId="0">
      <alignment horizontal="center" vertical="center" wrapText="1"/>
    </xf>
    <xf numFmtId="3" fontId="4" fillId="4" borderId="2" applyAlignment="1" pivotButton="0" quotePrefix="0" xfId="0">
      <alignment horizontal="center" vertical="center" wrapText="1"/>
    </xf>
    <xf numFmtId="164" fontId="4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center" vertical="center" wrapText="1"/>
    </xf>
    <xf numFmtId="164" fontId="14" fillId="5" borderId="2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0" fontId="15" fillId="2" borderId="0" applyAlignment="1" pivotButton="0" quotePrefix="0" xfId="0">
      <alignment horizontal="right" vertical="center" indent="1"/>
    </xf>
    <xf numFmtId="164" fontId="12" fillId="2" borderId="2" applyAlignment="1" pivotButton="0" quotePrefix="0" xfId="0">
      <alignment horizontal="center" vertical="center" wrapText="1"/>
    </xf>
    <xf numFmtId="0" fontId="16" fillId="2" borderId="0" applyAlignment="1" pivotButton="0" quotePrefix="0" xfId="0">
      <alignment horizontal="left" vertical="center" wrapText="1" indent="1"/>
    </xf>
    <xf numFmtId="0" fontId="17" fillId="2" borderId="0" applyAlignment="1" pivotButton="0" quotePrefix="0" xfId="0">
      <alignment horizontal="left" vertical="center" wrapText="1" indent="1"/>
    </xf>
    <xf numFmtId="0" fontId="4" fillId="4" borderId="0" applyAlignment="1" pivotButton="0" quotePrefix="0" xfId="0">
      <alignment horizontal="left" vertical="center" wrapText="1" indent="1"/>
    </xf>
    <xf numFmtId="0" fontId="7" fillId="2" borderId="0" applyAlignment="1" pivotButton="0" quotePrefix="0" xfId="0">
      <alignment horizontal="left" vertical="center" wrapText="1" indent="1"/>
    </xf>
    <xf numFmtId="0" fontId="18" fillId="4" borderId="0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2" customWidth="1" min="4" max="4"/>
  </cols>
  <sheetData>
    <row r="1" ht="36" customHeight="1">
      <c r="A1" s="1" t="inlineStr">
        <is>
          <t>SIMULATEUR DE CONGÉS PAYÉS — SimulateurExcel.fr</t>
        </is>
      </c>
    </row>
    <row r="2" ht="18" customHeight="1">
      <c r="A2" s="2" t="inlineStr">
        <is>
          <t>Conforme Code du Travail 2025 · Méthodes 1/10 et maintien de salaire</t>
        </is>
      </c>
    </row>
    <row r="3" ht="8" customHeight="1"/>
    <row r="4" ht="22" customHeight="1">
      <c r="A4" s="3" t="inlineStr">
        <is>
          <t xml:space="preserve">  1. DONNÉES DU SALARIÉ</t>
        </is>
      </c>
    </row>
    <row r="5" ht="24" customHeight="1">
      <c r="A5" s="4" t="inlineStr">
        <is>
          <t>Jours ouvrables travaillés (période de référence)</t>
        </is>
      </c>
      <c r="B5" s="5" t="n">
        <v>220</v>
      </c>
      <c r="C5" s="6" t="inlineStr">
        <is>
          <t>Base : du 1er juin N au 31 mai N+1</t>
        </is>
      </c>
    </row>
    <row r="6" ht="24" customHeight="1">
      <c r="A6" s="4" t="inlineStr">
        <is>
          <t>Salaire brut mensuel de référence (€)</t>
        </is>
      </c>
      <c r="B6" s="7" t="n">
        <v>2400</v>
      </c>
      <c r="C6" s="6" t="inlineStr">
        <is>
          <t>Salaire moyen des 3 ou 12 derniers mois</t>
        </is>
      </c>
    </row>
    <row r="7" ht="24" customHeight="1">
      <c r="A7" s="4" t="inlineStr">
        <is>
          <t>Primes et compléments sur la période (€)</t>
        </is>
      </c>
      <c r="B7" s="7" t="n">
        <v>0</v>
      </c>
      <c r="C7" s="6" t="inlineStr">
        <is>
          <t>13e mois, primes d'objectif, etc.</t>
        </is>
      </c>
    </row>
    <row r="8" ht="24" customHeight="1">
      <c r="A8" s="4" t="inlineStr">
        <is>
          <t>Nombre de mois de la période de référence</t>
        </is>
      </c>
      <c r="B8" s="5" t="n">
        <v>12</v>
      </c>
      <c r="C8" s="6" t="inlineStr">
        <is>
          <t>Généralement 12</t>
        </is>
      </c>
    </row>
    <row r="9" ht="8" customHeight="1"/>
    <row r="10" ht="22" customHeight="1">
      <c r="A10" s="3" t="inlineStr">
        <is>
          <t xml:space="preserve">  2. CALCULS INTERMÉDIAIRES</t>
        </is>
      </c>
    </row>
    <row r="11" ht="22" customHeight="1">
      <c r="A11" s="4" t="inlineStr">
        <is>
          <t>Jours de congés acquis</t>
        </is>
      </c>
      <c r="B11" s="8">
        <f>MIN(ROUND((B5/24)*2.5,1),30)</f>
        <v/>
      </c>
      <c r="C11" s="9" t="n"/>
    </row>
    <row r="12" ht="22" customHeight="1">
      <c r="A12" s="4" t="inlineStr">
        <is>
          <t>Total rémunérations de référence (€)</t>
        </is>
      </c>
      <c r="B12" s="10">
        <f>(B6*B8)+B7</f>
        <v/>
      </c>
      <c r="C12" s="9" t="n"/>
    </row>
    <row r="13" ht="22" customHeight="1">
      <c r="A13" s="4" t="inlineStr">
        <is>
          <t>Salaire journalier moyen (€)</t>
        </is>
      </c>
      <c r="B13" s="10">
        <f>IF(B5&gt;0,B12/B5,0)</f>
        <v/>
      </c>
      <c r="C13" s="9" t="n"/>
    </row>
    <row r="14" ht="8" customHeight="1"/>
    <row r="15" ht="22" customHeight="1">
      <c r="A15" s="3" t="inlineStr">
        <is>
          <t xml:space="preserve">  3. RÉSULTATS — LES DEUX MÉTHODES LÉGALES</t>
        </is>
      </c>
    </row>
    <row r="16" ht="22" customHeight="1">
      <c r="A16" s="4" t="inlineStr">
        <is>
          <t>Indemnité méthode 1/10 (10 % du total brut)</t>
        </is>
      </c>
      <c r="B16" s="10">
        <f>B12/10</f>
        <v/>
      </c>
      <c r="C16" s="9" t="n"/>
    </row>
    <row r="17" ht="22" customHeight="1">
      <c r="A17" s="4" t="inlineStr">
        <is>
          <t>Indemnité méthode maintien de salaire</t>
        </is>
      </c>
      <c r="B17" s="10">
        <f>B13*B11</f>
        <v/>
      </c>
      <c r="C17" s="9" t="n"/>
    </row>
    <row r="18" ht="8" customHeight="1"/>
    <row r="19" ht="26" customHeight="1">
      <c r="A19" s="11" t="inlineStr">
        <is>
          <t xml:space="preserve">  INDEMNITÉ RETENUE (la plus favorable)</t>
        </is>
      </c>
    </row>
    <row r="20" ht="32" customHeight="1">
      <c r="A20" s="12" t="inlineStr">
        <is>
          <t>Montant de l'indemnité de congés payés</t>
        </is>
      </c>
      <c r="B20" s="13">
        <f>MAX(B16,B17)</f>
        <v/>
      </c>
      <c r="C20" s="14">
        <f>IF(B16&gt;=B17,"Méthode 1/10","Maintien de salaire")</f>
        <v/>
      </c>
    </row>
    <row r="21" ht="8" customHeight="1"/>
    <row r="22" ht="28" customHeight="1">
      <c r="A22" s="15" t="inlineStr">
        <is>
          <t>⚠  Document fourni à titre indicatif. Les conventions collectives peuvent prévoir des règles différentes. Vérifiez auprès de votre service RH ou d'un conseil en droit social.</t>
        </is>
      </c>
    </row>
    <row r="23">
      <c r="A23" s="16" t="inlineStr">
        <is>
          <t>SimulateurExcel.fr — Téléchargez les dernières versions sur simulateur-excel.fr/simulateur-conges-payes-excel/</t>
        </is>
      </c>
    </row>
  </sheetData>
  <mergeCells count="8">
    <mergeCell ref="A1:C1"/>
    <mergeCell ref="A2:C2"/>
    <mergeCell ref="A4:C4"/>
    <mergeCell ref="A10:C10"/>
    <mergeCell ref="A15:C15"/>
    <mergeCell ref="A19:C19"/>
    <mergeCell ref="A22:C22"/>
    <mergeCell ref="A23:C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16" customWidth="1" min="4" max="4"/>
    <col width="16" customWidth="1" min="5" max="5"/>
    <col width="14" customWidth="1" min="6" max="6"/>
    <col width="16" customWidth="1" min="7" max="7"/>
    <col width="16" customWidth="1" min="8" max="8"/>
    <col width="18" customWidth="1" min="9" max="9"/>
  </cols>
  <sheetData>
    <row r="1" ht="32" customHeight="1">
      <c r="A1" s="17" t="inlineStr">
        <is>
          <t>SUIVI DES CONGÉS PAYÉS — LISTE DES SALARIÉS</t>
        </is>
      </c>
    </row>
    <row r="2" ht="36" customHeight="1">
      <c r="A2" s="18" t="inlineStr">
        <is>
          <t>Nom du salarié</t>
        </is>
      </c>
      <c r="B2" s="18" t="inlineStr">
        <is>
          <t>Jours trav.</t>
        </is>
      </c>
      <c r="C2" s="18" t="inlineStr">
        <is>
          <t>Salaire mensuel (€)</t>
        </is>
      </c>
      <c r="D2" s="18" t="inlineStr">
        <is>
          <t>Primes (€)</t>
        </is>
      </c>
      <c r="E2" s="18" t="inlineStr">
        <is>
          <t>Nb mois réf.</t>
        </is>
      </c>
      <c r="F2" s="18" t="inlineStr">
        <is>
          <t>Jours CP acquis</t>
        </is>
      </c>
      <c r="G2" s="18" t="inlineStr">
        <is>
          <t>Indemnité 1/10 (€)</t>
        </is>
      </c>
      <c r="H2" s="18" t="inlineStr">
        <is>
          <t>Indemnité maintien (€)</t>
        </is>
      </c>
      <c r="I2" s="18" t="inlineStr">
        <is>
          <t>INDEMNITÉ RETENUE (€)</t>
        </is>
      </c>
    </row>
    <row r="3" ht="22" customHeight="1">
      <c r="A3" s="4" t="inlineStr">
        <is>
          <t>Salarié 1</t>
        </is>
      </c>
      <c r="B3" s="19" t="n">
        <v>220</v>
      </c>
      <c r="C3" s="20" t="n">
        <v>2000</v>
      </c>
      <c r="D3" s="20" t="n">
        <v>0</v>
      </c>
      <c r="E3" s="21" t="n">
        <v>12</v>
      </c>
      <c r="F3" s="22">
        <f>MIN(ROUND((B3/24)*2.5,1),30)</f>
        <v/>
      </c>
      <c r="G3" s="10">
        <f>((C3*E3)+D3)/10</f>
        <v/>
      </c>
      <c r="H3" s="10">
        <f>IF(B3&gt;0,(((C3*E3)+D3)/B3)*F3,0)</f>
        <v/>
      </c>
      <c r="I3" s="23">
        <f>MAX(G3,H3)</f>
        <v/>
      </c>
    </row>
    <row r="4" ht="22" customHeight="1">
      <c r="A4" s="24" t="inlineStr">
        <is>
          <t>Salarié 2</t>
        </is>
      </c>
      <c r="B4" s="19" t="n">
        <v>220</v>
      </c>
      <c r="C4" s="20" t="n">
        <v>2200</v>
      </c>
      <c r="D4" s="20" t="n">
        <v>0</v>
      </c>
      <c r="E4" s="21" t="n">
        <v>12</v>
      </c>
      <c r="F4" s="25">
        <f>MIN(ROUND((B4/24)*2.5,1),30)</f>
        <v/>
      </c>
      <c r="G4" s="26">
        <f>((C4*E4)+D4)/10</f>
        <v/>
      </c>
      <c r="H4" s="26">
        <f>IF(B4&gt;0,(((C4*E4)+D4)/B4)*F4,0)</f>
        <v/>
      </c>
      <c r="I4" s="23">
        <f>MAX(G4,H4)</f>
        <v/>
      </c>
    </row>
    <row r="5" ht="22" customHeight="1">
      <c r="A5" s="4" t="inlineStr">
        <is>
          <t>Salarié 3</t>
        </is>
      </c>
      <c r="B5" s="19" t="n">
        <v>220</v>
      </c>
      <c r="C5" s="20" t="n">
        <v>2400</v>
      </c>
      <c r="D5" s="20" t="n">
        <v>0</v>
      </c>
      <c r="E5" s="21" t="n">
        <v>12</v>
      </c>
      <c r="F5" s="22">
        <f>MIN(ROUND((B5/24)*2.5,1),30)</f>
        <v/>
      </c>
      <c r="G5" s="10">
        <f>((C5*E5)+D5)/10</f>
        <v/>
      </c>
      <c r="H5" s="10">
        <f>IF(B5&gt;0,(((C5*E5)+D5)/B5)*F5,0)</f>
        <v/>
      </c>
      <c r="I5" s="23">
        <f>MAX(G5,H5)</f>
        <v/>
      </c>
    </row>
    <row r="6" ht="22" customHeight="1">
      <c r="A6" s="24" t="inlineStr"/>
      <c r="B6" s="19" t="n"/>
      <c r="C6" s="20" t="n"/>
      <c r="D6" s="20" t="n">
        <v>0</v>
      </c>
      <c r="E6" s="21" t="n">
        <v>12</v>
      </c>
      <c r="F6" s="25">
        <f>MIN(ROUND((B6/24)*2.5,1),30)</f>
        <v/>
      </c>
      <c r="G6" s="26">
        <f>((C6*E6)+D6)/10</f>
        <v/>
      </c>
      <c r="H6" s="26">
        <f>IF(B6&gt;0,(((C6*E6)+D6)/B6)*F6,0)</f>
        <v/>
      </c>
      <c r="I6" s="23">
        <f>MAX(G6,H6)</f>
        <v/>
      </c>
    </row>
    <row r="7" ht="22" customHeight="1">
      <c r="A7" s="4" t="inlineStr"/>
      <c r="B7" s="19" t="n"/>
      <c r="C7" s="20" t="n"/>
      <c r="D7" s="20" t="n">
        <v>0</v>
      </c>
      <c r="E7" s="21" t="n">
        <v>12</v>
      </c>
      <c r="F7" s="22">
        <f>MIN(ROUND((B7/24)*2.5,1),30)</f>
        <v/>
      </c>
      <c r="G7" s="10">
        <f>((C7*E7)+D7)/10</f>
        <v/>
      </c>
      <c r="H7" s="10">
        <f>IF(B7&gt;0,(((C7*E7)+D7)/B7)*F7,0)</f>
        <v/>
      </c>
      <c r="I7" s="23">
        <f>MAX(G7,H7)</f>
        <v/>
      </c>
    </row>
    <row r="8" ht="22" customHeight="1">
      <c r="A8" s="24" t="inlineStr"/>
      <c r="B8" s="19" t="n"/>
      <c r="C8" s="20" t="n"/>
      <c r="D8" s="20" t="n">
        <v>0</v>
      </c>
      <c r="E8" s="21" t="n">
        <v>12</v>
      </c>
      <c r="F8" s="25">
        <f>MIN(ROUND((B8/24)*2.5,1),30)</f>
        <v/>
      </c>
      <c r="G8" s="26">
        <f>((C8*E8)+D8)/10</f>
        <v/>
      </c>
      <c r="H8" s="26">
        <f>IF(B8&gt;0,(((C8*E8)+D8)/B8)*F8,0)</f>
        <v/>
      </c>
      <c r="I8" s="23">
        <f>MAX(G8,H8)</f>
        <v/>
      </c>
    </row>
    <row r="9" ht="22" customHeight="1">
      <c r="A9" s="4" t="inlineStr"/>
      <c r="B9" s="19" t="n"/>
      <c r="C9" s="20" t="n"/>
      <c r="D9" s="20" t="n">
        <v>0</v>
      </c>
      <c r="E9" s="21" t="n">
        <v>12</v>
      </c>
      <c r="F9" s="22">
        <f>MIN(ROUND((B9/24)*2.5,1),30)</f>
        <v/>
      </c>
      <c r="G9" s="10">
        <f>((C9*E9)+D9)/10</f>
        <v/>
      </c>
      <c r="H9" s="10">
        <f>IF(B9&gt;0,(((C9*E9)+D9)/B9)*F9,0)</f>
        <v/>
      </c>
      <c r="I9" s="23">
        <f>MAX(G9,H9)</f>
        <v/>
      </c>
    </row>
    <row r="10" ht="22" customHeight="1">
      <c r="A10" s="24" t="inlineStr"/>
      <c r="B10" s="19" t="n"/>
      <c r="C10" s="20" t="n"/>
      <c r="D10" s="20" t="n">
        <v>0</v>
      </c>
      <c r="E10" s="21" t="n">
        <v>12</v>
      </c>
      <c r="F10" s="25">
        <f>MIN(ROUND((B10/24)*2.5,1),30)</f>
        <v/>
      </c>
      <c r="G10" s="26">
        <f>((C10*E10)+D10)/10</f>
        <v/>
      </c>
      <c r="H10" s="26">
        <f>IF(B10&gt;0,(((C10*E10)+D10)/B10)*F10,0)</f>
        <v/>
      </c>
      <c r="I10" s="23">
        <f>MAX(G10,H10)</f>
        <v/>
      </c>
    </row>
    <row r="11" ht="22" customHeight="1">
      <c r="A11" s="4" t="inlineStr"/>
      <c r="B11" s="19" t="n"/>
      <c r="C11" s="20" t="n"/>
      <c r="D11" s="20" t="n">
        <v>0</v>
      </c>
      <c r="E11" s="21" t="n">
        <v>12</v>
      </c>
      <c r="F11" s="22">
        <f>MIN(ROUND((B11/24)*2.5,1),30)</f>
        <v/>
      </c>
      <c r="G11" s="10">
        <f>((C11*E11)+D11)/10</f>
        <v/>
      </c>
      <c r="H11" s="10">
        <f>IF(B11&gt;0,(((C11*E11)+D11)/B11)*F11,0)</f>
        <v/>
      </c>
      <c r="I11" s="23">
        <f>MAX(G11,H11)</f>
        <v/>
      </c>
    </row>
    <row r="12" ht="22" customHeight="1">
      <c r="A12" s="24" t="inlineStr"/>
      <c r="B12" s="19" t="n"/>
      <c r="C12" s="20" t="n"/>
      <c r="D12" s="20" t="n">
        <v>0</v>
      </c>
      <c r="E12" s="21" t="n">
        <v>12</v>
      </c>
      <c r="F12" s="25">
        <f>MIN(ROUND((B12/24)*2.5,1),30)</f>
        <v/>
      </c>
      <c r="G12" s="26">
        <f>((C12*E12)+D12)/10</f>
        <v/>
      </c>
      <c r="H12" s="26">
        <f>IF(B12&gt;0,(((C12*E12)+D12)/B12)*F12,0)</f>
        <v/>
      </c>
      <c r="I12" s="23">
        <f>MAX(G12,H12)</f>
        <v/>
      </c>
    </row>
    <row r="13" ht="24" customHeight="1">
      <c r="A13" s="27" t="inlineStr">
        <is>
          <t>TOTAL</t>
        </is>
      </c>
      <c r="I13" s="28">
        <f>SUM(I3:I12)</f>
        <v/>
      </c>
    </row>
  </sheetData>
  <mergeCells count="2">
    <mergeCell ref="A1:I1"/>
    <mergeCell ref="A13:H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3"/>
  <sheetViews>
    <sheetView showGridLines="0" workbookViewId="0">
      <selection activeCell="A1" sqref="A1"/>
    </sheetView>
  </sheetViews>
  <sheetFormatPr baseColWidth="8" defaultRowHeight="15"/>
  <cols>
    <col width="70" customWidth="1" min="1" max="1"/>
  </cols>
  <sheetData>
    <row r="1" ht="28" customHeight="1">
      <c r="A1" s="29" t="inlineStr">
        <is>
          <t>GUIDE D'UTILISATION — FICHE DE CALCUL CONGÉS PAYÉS</t>
        </is>
      </c>
    </row>
    <row r="2" ht="22" customHeight="1">
      <c r="A2" s="30" t="inlineStr">
        <is>
          <t>SimulateurExcel.fr — Conforme Code du Travail 2025</t>
        </is>
      </c>
    </row>
    <row r="3" ht="22" customHeight="1">
      <c r="A3" s="31" t="inlineStr"/>
    </row>
    <row r="4" ht="28" customHeight="1">
      <c r="A4" s="32" t="inlineStr">
        <is>
          <t>ONGLET 1 : CALCULATEUR CP (salarié individuel)</t>
        </is>
      </c>
    </row>
    <row r="5" ht="22" customHeight="1">
      <c r="A5" s="31" t="inlineStr">
        <is>
          <t>→ Saisissez les valeurs dans les cellules à bordure épaisse (colonnes B).</t>
        </is>
      </c>
    </row>
    <row r="6" ht="22" customHeight="1">
      <c r="A6" s="31" t="inlineStr">
        <is>
          <t>→ Les cellules en fond crème sont calculées automatiquement — ne pas modifier.</t>
        </is>
      </c>
    </row>
    <row r="7" ht="22" customHeight="1">
      <c r="A7" s="31" t="inlineStr">
        <is>
          <t>→ Le résultat final en or est l'indemnité la plus favorable entre les deux méthodes légales.</t>
        </is>
      </c>
    </row>
    <row r="8" ht="22" customHeight="1">
      <c r="A8" s="31" t="inlineStr">
        <is>
          <t>→ La méthode retenue s'affiche automatiquement en colonne C.</t>
        </is>
      </c>
    </row>
    <row r="9" ht="22" customHeight="1">
      <c r="A9" s="31" t="inlineStr"/>
    </row>
    <row r="10" ht="28" customHeight="1">
      <c r="A10" s="32" t="inlineStr">
        <is>
          <t>ONGLET 2 : SUIVI SALARIÉS (liste multi-salariés)</t>
        </is>
      </c>
    </row>
    <row r="11" ht="22" customHeight="1">
      <c r="A11" s="31" t="inlineStr">
        <is>
          <t>→ Saisissez le nom et les données de chaque salarié dans les colonnes à bordure épaisse.</t>
        </is>
      </c>
    </row>
    <row r="12" ht="22" customHeight="1">
      <c r="A12" s="31" t="inlineStr">
        <is>
          <t>→ Les colonnes Jours acquis, Indemnité 1/10, Indemnité maintien et RÉSULTAT se calculent seules.</t>
        </is>
      </c>
    </row>
    <row r="13" ht="22" customHeight="1">
      <c r="A13" s="31" t="inlineStr">
        <is>
          <t>→ La ligne TOTAL additionne automatiquement les indemnités de tous les salariés.</t>
        </is>
      </c>
    </row>
    <row r="14" ht="22" customHeight="1">
      <c r="A14" s="31" t="inlineStr">
        <is>
          <t>→ Ajoutez des lignes en copiant une ligne existante (pour conserver les formules).</t>
        </is>
      </c>
    </row>
    <row r="15" ht="22" customHeight="1">
      <c r="A15" s="31" t="inlineStr"/>
    </row>
    <row r="16" ht="28" customHeight="1">
      <c r="A16" s="32" t="inlineStr">
        <is>
          <t>RAPPEL LÉGAL</t>
        </is>
      </c>
    </row>
    <row r="17" ht="22" customHeight="1">
      <c r="A17" s="31" t="inlineStr">
        <is>
          <t>→ Art. L3141-24 Code du Travail : l'indemnité de congés payés est égale au 1/10 des rémunérations</t>
        </is>
      </c>
    </row>
    <row r="18" ht="22" customHeight="1">
      <c r="A18" s="31" t="inlineStr">
        <is>
          <t xml:space="preserve">   brutes de la période de référence, sans pouvoir être inférieure au montant du maintien de salaire.</t>
        </is>
      </c>
    </row>
    <row r="19" ht="22" customHeight="1">
      <c r="A19" s="31" t="inlineStr">
        <is>
          <t>→ Période de référence par défaut : 1er juin N au 31 mai N+1.</t>
        </is>
      </c>
    </row>
    <row r="20" ht="22" customHeight="1">
      <c r="A20" s="31" t="inlineStr">
        <is>
          <t>→ Certaines conventions collectives prévoient d'autres modalités de calcul.</t>
        </is>
      </c>
    </row>
    <row r="21" ht="22" customHeight="1">
      <c r="A21" s="31" t="inlineStr"/>
    </row>
    <row r="22" ht="22" customHeight="1">
      <c r="A22" s="33" t="inlineStr">
        <is>
          <t>⚠  Ce fichier est fourni à titre indicatif. Vérifiez la conformité avec votre convention collective.</t>
        </is>
      </c>
    </row>
    <row r="23" ht="22" customHeight="1">
      <c r="A23" s="33" t="inlineStr">
        <is>
          <t xml:space="preserve">   Pour toute question : simulateur-excel.fr/contact/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3.2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2026-06-17T09:48:38Z</dcterms:created>
  <dcterms:modified xmlns:dcterms="http://purl.org/dc/terms/" xmlns:xsi="http://www.w3.org/2001/XMLSchema-instance" xsi:type="dcterms:W3CDTF">2026-06-17T09:48:38Z</dcterms:modified>
</cp:coreProperties>
</file>